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0.1.1.112\Utilitarios- Compras\LICITAÇÕES E CONTRATOS 2026\Licitações\1. PREGÃO\DFD, ETP, TR e Edital\01. SEC ADM\LOCAÇÃO IMPRESSORAS\"/>
    </mc:Choice>
  </mc:AlternateContent>
  <xr:revisionPtr revIDLastSave="0" documentId="13_ncr:1_{D205F2AF-9694-424B-9C6B-7331EAAB904A}" xr6:coauthVersionLast="47" xr6:coauthVersionMax="47" xr10:uidLastSave="{00000000-0000-0000-0000-000000000000}"/>
  <bookViews>
    <workbookView xWindow="38280" yWindow="3360" windowWidth="29040" windowHeight="15720" activeTab="1" xr2:uid="{00000000-000D-0000-FFFF-FFFF00000000}"/>
  </bookViews>
  <sheets>
    <sheet name="Página1" sheetId="1" r:id="rId1"/>
    <sheet name="Planilha1" sheetId="2" r:id="rId2"/>
  </sheets>
  <definedNames>
    <definedName name="_Hlk129594935" localSheetId="0">Página1!$B$2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2" l="1"/>
  <c r="D16" i="2"/>
  <c r="E16" i="2"/>
  <c r="F16" i="2"/>
  <c r="F18" i="2" s="1"/>
  <c r="G16" i="2"/>
  <c r="D17" i="2"/>
  <c r="E17" i="2"/>
  <c r="F17" i="2"/>
  <c r="G17" i="2"/>
  <c r="D18" i="2"/>
  <c r="E18" i="2"/>
  <c r="G18" i="2"/>
  <c r="C18" i="2"/>
  <c r="C17" i="2"/>
  <c r="C16" i="2"/>
  <c r="M7" i="1"/>
  <c r="O6" i="1"/>
  <c r="N6" i="1"/>
  <c r="M6" i="1"/>
  <c r="P6" i="1" s="1"/>
  <c r="Q6" i="1" s="1"/>
  <c r="I6" i="1"/>
  <c r="K6" i="1" s="1"/>
  <c r="I7" i="1"/>
  <c r="K7" i="1" s="1"/>
  <c r="P7" i="1"/>
  <c r="Q7" i="1" s="1"/>
  <c r="O7" i="1"/>
  <c r="N7" i="1"/>
  <c r="L6" i="1" l="1"/>
  <c r="L7" i="1"/>
</calcChain>
</file>

<file path=xl/sharedStrings.xml><?xml version="1.0" encoding="utf-8"?>
<sst xmlns="http://schemas.openxmlformats.org/spreadsheetml/2006/main" count="43" uniqueCount="39">
  <si>
    <t>Descrição do Item</t>
  </si>
  <si>
    <t>Quant.</t>
  </si>
  <si>
    <t>Unid.</t>
  </si>
  <si>
    <t>Média</t>
  </si>
  <si>
    <t>Exorb</t>
  </si>
  <si>
    <t>Inexeq</t>
  </si>
  <si>
    <t>Mediana</t>
  </si>
  <si>
    <t>Preço Ref.</t>
  </si>
  <si>
    <t>Ultima Compra ADM</t>
  </si>
  <si>
    <t>ESTADO DE SANTA CATARINA</t>
  </si>
  <si>
    <t>Os fornecedores consultados foram escolhidos devido a sua localização geográfica, sendo os mais próximos da administração municipal e, sendo assim, maior probabilidade de apresentarem preços de acordo com o praticado no mercado Local/regional.</t>
  </si>
  <si>
    <t>Miníma</t>
  </si>
  <si>
    <t>MUNICÍPIO DE VARGEM BONITA</t>
  </si>
  <si>
    <t>Preço Total</t>
  </si>
  <si>
    <t>Cópia</t>
  </si>
  <si>
    <t>Base de preços para publicação em Locação de Impressora</t>
  </si>
  <si>
    <t>Vargem Bonita, 17 de junho de 2026</t>
  </si>
  <si>
    <t>Item</t>
  </si>
  <si>
    <t xml:space="preserve">Id contratação PNCP: 00396895000125-1-000242/2026 </t>
  </si>
  <si>
    <t>-</t>
  </si>
  <si>
    <t xml:space="preserve">Id contratação PNCP: 01068030000100-1-000239/2026 </t>
  </si>
  <si>
    <t xml:space="preserve">Id contratação PNCP: 01616854000160-1-000008/2026 </t>
  </si>
  <si>
    <r>
      <t xml:space="preserve">Locação de </t>
    </r>
    <r>
      <rPr>
        <sz val="10"/>
        <color rgb="FFFF0000"/>
        <rFont val="Times New Roman"/>
        <family val="1"/>
      </rPr>
      <t>09 (nove)</t>
    </r>
    <r>
      <rPr>
        <sz val="10"/>
        <color rgb="FF000000"/>
        <rFont val="Times New Roman"/>
        <family val="1"/>
      </rPr>
      <t xml:space="preserve"> Impressora/fotocopiadora Multifuncional (Scanner) com as seguintes características mínimas:
Impressora Multifuncional (Scanner) - Impressão eletrofotográfico (laser), velocidade de 40 páginas por minuto, tempo de espera de primeira página de no mínimo 8 segundos, monocromática, resolução de impressão de 1200x1200 DPI, impressão frente e verso automático, duplex automático, interfaces USB e ethernet, compatibilidade com WINDOWS 11 / 10 / 8 / 8.1 / 7, manuseio de papel (250 folhas e 50 folhas bandeja multiuso), capacidade bandeja de saída de 125 folhas, alimentador automático para digitalizações e fotocópias com capacidade mínima de 35 páginas. Transformador para tensão 220V / 110V. Fornecimento de Cartuchos de tonner e componentes mecânicos/eletrônicos, (exceto papel/folhas), suporte e manutenção técnica.</t>
    </r>
  </si>
  <si>
    <r>
      <t xml:space="preserve">Locação de </t>
    </r>
    <r>
      <rPr>
        <sz val="10"/>
        <color rgb="FFFF0000"/>
        <rFont val="Times New Roman"/>
        <family val="1"/>
      </rPr>
      <t>01 (uma) Impressora/fotocopiadora Multifuncional (Scanner) com as seguintes características mínimas</t>
    </r>
    <r>
      <rPr>
        <sz val="10"/>
        <color rgb="FF000000"/>
        <rFont val="Times New Roman"/>
        <family val="1"/>
      </rPr>
      <t>:
Impressora a multifuncional Colorida laser de 20ppm, com possibilidade de impressão em A4, digitalização (PDF, JPG, PNG, TIFF, cópias, controle de tonalidade, ampliação e redução de imagens, resolução mínima 600x1200 DPI, interfaces USB e rede com placa interna. Compatível com OS Windows 7, 8, 10 e 11. Transformador para tensão 110V ou 220V. Fornecimento de Cartuchos de tonner e componentes mecânicos/eletrônicos, (exceto papel/folhas), suporte e manutenção técnica.</t>
    </r>
  </si>
  <si>
    <t>ADMINISTRAÇÃO</t>
  </si>
  <si>
    <t>EDUCAÇÃO</t>
  </si>
  <si>
    <t>SAÚDE</t>
  </si>
  <si>
    <t>TRANSPORTE E OBRAS</t>
  </si>
  <si>
    <t>ASSISTÊNCIA SOCIAL</t>
  </si>
  <si>
    <t>IMPRESSORAS POR SECRETARIA A LOCAR</t>
  </si>
  <si>
    <t>Locação de 18 (dezoito) Impressora/fotocopiadora Multifuncional (Scanner) com as seguintes características mínimas:
Impressora Multifuncional (Scanner) - Impressão eletrofotográfico (laser), velocidade de 40 páginas por minuto, tempo de espera de primeira página de no mínimo 8 segundos, monocromática, resolução de impressão de 1200x1200 DPI, impressão frente e verso automático, duplex automático, interfaces USB e ethernet, compatibilidade com WINDOWS 11 / 10 / 8 / 8.1 / 7, manuseio de papel (250 folhas e 50 folhas bandeja multiuso), capacidade bandeja de saída de 125 folhas, alimentador automático para digitalizações e fotocópias com capacidade mínima de 35 páginas. Transformador para tensão 220V / 110V. Fornecimento de Cartuchos de tonner e componentes mecânicos/eletrônicos, (exceto papel/folhas), suporte e manutenção técnica.</t>
  </si>
  <si>
    <t>Locação de 08 (oito) Impressora/fotocopiadora Multifuncional (Scanner) com as seguintes características mínimas:
Impressora a multifuncional Colorida laser de 20ppm, com possibilidade de impressão em A4, digitalização (PDF, JPG, PNG, TIFF, cópias, controle de tonalidade, ampliação e redução de imagens, resolução mínima 600x1200 DPI, interfaces USB e rede com placa interna. Compatível com OS Windows 7, 8, 10 e 11. Transformador para tensão 110V ou 220V. Fornecimento de Cartuchos de tonner e componentes mecânicos/eletrônicos, (exceto papel/folhas), suporte e manutenção técnica.</t>
  </si>
  <si>
    <t>ITEM</t>
  </si>
  <si>
    <t>QUANT. TOTAL</t>
  </si>
  <si>
    <t>SEC. ADM</t>
  </si>
  <si>
    <t>SEC. EDUC.</t>
  </si>
  <si>
    <t>FUNDO ASSIST SOCIAL</t>
  </si>
  <si>
    <t>SEC. SAÚDE</t>
  </si>
  <si>
    <t>SEC. OBRAS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</si>
</sst>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scheme val="minor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6"/>
      <color rgb="FF000000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sz val="12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D966"/>
        <bgColor rgb="FFFFD966"/>
      </patternFill>
    </fill>
    <fill>
      <patternFill patternType="solid">
        <fgColor rgb="FF6FA8DC"/>
        <bgColor rgb="FF6FA8DC"/>
      </patternFill>
    </fill>
    <fill>
      <patternFill patternType="solid">
        <fgColor rgb="FFB4A7D6"/>
        <bgColor rgb="FFB4A7D6"/>
      </patternFill>
    </fill>
    <fill>
      <patternFill patternType="solid">
        <fgColor rgb="FF93C47D"/>
        <bgColor rgb="FF93C47D"/>
      </patternFill>
    </fill>
    <fill>
      <patternFill patternType="solid">
        <fgColor rgb="FFFF9900"/>
        <bgColor rgb="FFFF990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4" fillId="0" borderId="9" xfId="0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44" fontId="6" fillId="4" borderId="9" xfId="1" applyFont="1" applyFill="1" applyBorder="1" applyAlignment="1">
      <alignment horizontal="center" vertical="center"/>
    </xf>
    <xf numFmtId="9" fontId="6" fillId="5" borderId="9" xfId="0" applyNumberFormat="1" applyFont="1" applyFill="1" applyBorder="1" applyAlignment="1">
      <alignment horizontal="center" vertical="center"/>
    </xf>
    <xf numFmtId="44" fontId="6" fillId="5" borderId="9" xfId="1" applyFont="1" applyFill="1" applyBorder="1" applyAlignment="1">
      <alignment horizontal="center" vertical="center"/>
    </xf>
    <xf numFmtId="44" fontId="6" fillId="6" borderId="9" xfId="1" applyFont="1" applyFill="1" applyBorder="1" applyAlignment="1">
      <alignment horizontal="center" vertical="center"/>
    </xf>
    <xf numFmtId="44" fontId="5" fillId="7" borderId="12" xfId="1" applyFont="1" applyFill="1" applyBorder="1" applyAlignment="1">
      <alignment horizontal="center" vertical="center"/>
    </xf>
    <xf numFmtId="44" fontId="5" fillId="7" borderId="13" xfId="1" applyFont="1" applyFill="1" applyBorder="1" applyAlignment="1">
      <alignment horizontal="center" vertical="center"/>
    </xf>
    <xf numFmtId="44" fontId="4" fillId="0" borderId="9" xfId="1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44" fontId="4" fillId="0" borderId="9" xfId="1" quotePrefix="1" applyFont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13" fillId="0" borderId="29" xfId="0" applyFont="1" applyBorder="1" applyAlignment="1">
      <alignment vertical="center" wrapText="1"/>
    </xf>
    <xf numFmtId="3" fontId="13" fillId="0" borderId="30" xfId="0" applyNumberFormat="1" applyFont="1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44" fontId="0" fillId="0" borderId="0" xfId="1" applyFo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892026</xdr:colOff>
      <xdr:row>0</xdr:row>
      <xdr:rowOff>0</xdr:rowOff>
    </xdr:from>
    <xdr:to>
      <xdr:col>1</xdr:col>
      <xdr:colOff>1631763</xdr:colOff>
      <xdr:row>3</xdr:row>
      <xdr:rowOff>113386</xdr:rowOff>
    </xdr:to>
    <xdr:pic>
      <xdr:nvPicPr>
        <xdr:cNvPr id="5" name="Imagem 4" descr="Descrição: Brasão">
          <a:extLst>
            <a:ext uri="{FF2B5EF4-FFF2-40B4-BE49-F238E27FC236}">
              <a16:creationId xmlns:a16="http://schemas.microsoft.com/office/drawing/2014/main" id="{DD94ED38-80FA-94A9-C19B-CB5B071D9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38" y="0"/>
          <a:ext cx="736562" cy="8529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964"/>
  <sheetViews>
    <sheetView zoomScale="85" zoomScaleNormal="85" workbookViewId="0">
      <selection activeCell="J5" sqref="J5"/>
    </sheetView>
  </sheetViews>
  <sheetFormatPr defaultColWidth="12.54296875" defaultRowHeight="15.75" customHeight="1" x14ac:dyDescent="0.25"/>
  <cols>
    <col min="1" max="1" width="4.54296875" customWidth="1"/>
    <col min="2" max="2" width="45.453125" customWidth="1"/>
    <col min="3" max="3" width="7" bestFit="1" customWidth="1"/>
    <col min="4" max="4" width="6.7265625" bestFit="1" customWidth="1"/>
    <col min="5" max="5" width="9.26953125" customWidth="1"/>
    <col min="6" max="6" width="12.54296875" customWidth="1"/>
    <col min="7" max="7" width="11" bestFit="1" customWidth="1"/>
    <col min="8" max="8" width="11.26953125" customWidth="1"/>
    <col min="9" max="9" width="10.81640625" customWidth="1"/>
    <col min="10" max="10" width="4.7265625" bestFit="1" customWidth="1"/>
    <col min="11" max="11" width="11.1796875" customWidth="1"/>
    <col min="12" max="12" width="12" customWidth="1"/>
    <col min="13" max="13" width="12.1796875" customWidth="1"/>
    <col min="14" max="14" width="13.7265625" customWidth="1"/>
    <col min="15" max="15" width="11.453125" customWidth="1"/>
    <col min="16" max="16" width="12.7265625" customWidth="1"/>
    <col min="17" max="17" width="15" bestFit="1" customWidth="1"/>
  </cols>
  <sheetData>
    <row r="1" spans="1:30" ht="17.5" customHeight="1" x14ac:dyDescent="0.4">
      <c r="A1" s="47"/>
      <c r="B1" s="48"/>
      <c r="C1" s="43" t="s">
        <v>9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4"/>
    </row>
    <row r="2" spans="1:30" ht="16.899999999999999" customHeight="1" x14ac:dyDescent="0.25">
      <c r="A2" s="49"/>
      <c r="B2" s="50"/>
      <c r="C2" s="45" t="s">
        <v>12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6"/>
    </row>
    <row r="3" spans="1:30" ht="24" customHeight="1" x14ac:dyDescent="0.25">
      <c r="A3" s="49"/>
      <c r="B3" s="50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6"/>
    </row>
    <row r="4" spans="1:30" ht="16.899999999999999" customHeight="1" thickBot="1" x14ac:dyDescent="0.35">
      <c r="A4" s="40" t="s">
        <v>15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2"/>
    </row>
    <row r="5" spans="1:30" s="4" customFormat="1" ht="78" x14ac:dyDescent="0.25">
      <c r="A5" s="24" t="s">
        <v>17</v>
      </c>
      <c r="B5" s="25" t="s">
        <v>0</v>
      </c>
      <c r="C5" s="26" t="s">
        <v>1</v>
      </c>
      <c r="D5" s="26" t="s">
        <v>2</v>
      </c>
      <c r="E5" s="27" t="s">
        <v>8</v>
      </c>
      <c r="F5" s="27" t="s">
        <v>18</v>
      </c>
      <c r="G5" s="27" t="s">
        <v>20</v>
      </c>
      <c r="H5" s="27" t="s">
        <v>21</v>
      </c>
      <c r="I5" s="28" t="s">
        <v>3</v>
      </c>
      <c r="J5" s="29"/>
      <c r="K5" s="29" t="s">
        <v>4</v>
      </c>
      <c r="L5" s="29" t="s">
        <v>5</v>
      </c>
      <c r="M5" s="30" t="s">
        <v>3</v>
      </c>
      <c r="N5" s="30" t="s">
        <v>6</v>
      </c>
      <c r="O5" s="30" t="s">
        <v>11</v>
      </c>
      <c r="P5" s="31" t="s">
        <v>7</v>
      </c>
      <c r="Q5" s="32" t="s">
        <v>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30" s="4" customFormat="1" ht="221.5" thickBot="1" x14ac:dyDescent="0.3">
      <c r="A6" s="15">
        <v>1</v>
      </c>
      <c r="B6" s="36" t="s">
        <v>30</v>
      </c>
      <c r="C6" s="16">
        <v>425000</v>
      </c>
      <c r="D6" s="16" t="s">
        <v>14</v>
      </c>
      <c r="E6" s="23">
        <v>0.05</v>
      </c>
      <c r="F6" s="23">
        <v>0.08</v>
      </c>
      <c r="G6" s="23">
        <v>0.15</v>
      </c>
      <c r="H6" s="23">
        <v>0.11</v>
      </c>
      <c r="I6" s="17">
        <f>AVERAGE(E6:H6)</f>
        <v>9.7500000000000003E-2</v>
      </c>
      <c r="J6" s="18">
        <v>0.75</v>
      </c>
      <c r="K6" s="19">
        <f>I6+(I6*J6)</f>
        <v>0.170625</v>
      </c>
      <c r="L6" s="19">
        <f>I6-(I6*J6)</f>
        <v>2.4375000000000008E-2</v>
      </c>
      <c r="M6" s="20">
        <f>AVERAGEA(E6:H6)</f>
        <v>9.7500000000000003E-2</v>
      </c>
      <c r="N6" s="20">
        <f>MEDIAN(E6,F6,G6:H6)</f>
        <v>9.5000000000000001E-2</v>
      </c>
      <c r="O6" s="20">
        <f>MINA(E6,F6)</f>
        <v>0.05</v>
      </c>
      <c r="P6" s="21">
        <f>ROUND(M6,2)</f>
        <v>0.1</v>
      </c>
      <c r="Q6" s="22">
        <f>P6*C6</f>
        <v>42500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30" ht="156.5" thickBot="1" x14ac:dyDescent="0.3">
      <c r="A7" s="13">
        <v>2</v>
      </c>
      <c r="B7" s="36" t="s">
        <v>31</v>
      </c>
      <c r="C7" s="14">
        <v>104000</v>
      </c>
      <c r="D7" s="14" t="s">
        <v>14</v>
      </c>
      <c r="E7" s="23">
        <v>0.3</v>
      </c>
      <c r="F7" s="33" t="s">
        <v>19</v>
      </c>
      <c r="G7" s="23">
        <v>0.86</v>
      </c>
      <c r="H7" s="23">
        <v>0.65</v>
      </c>
      <c r="I7" s="17">
        <f>AVERAGE(E7:H7)</f>
        <v>0.60333333333333339</v>
      </c>
      <c r="J7" s="18">
        <v>0.75</v>
      </c>
      <c r="K7" s="19">
        <f>I7+(I7*J7)</f>
        <v>1.0558333333333334</v>
      </c>
      <c r="L7" s="19">
        <f>I7-(I7*J7)</f>
        <v>0.15083333333333337</v>
      </c>
      <c r="M7" s="20">
        <f>AVERAGEA(G7:H7,E7)</f>
        <v>0.60333333333333339</v>
      </c>
      <c r="N7" s="20">
        <f>MEDIAN(E7,F7,G7:H7)</f>
        <v>0.65</v>
      </c>
      <c r="O7" s="20">
        <f>MINA(E7,F7)</f>
        <v>0</v>
      </c>
      <c r="P7" s="21">
        <f>ROUND(M7,2)</f>
        <v>0.6</v>
      </c>
      <c r="Q7" s="22">
        <f>P7*C7</f>
        <v>62400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30" ht="13" customHeight="1" x14ac:dyDescent="0.25">
      <c r="A8" s="51" t="s">
        <v>10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3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30" ht="13" customHeight="1" thickBot="1" x14ac:dyDescent="0.3">
      <c r="A9" s="54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6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30" ht="13.5" thickBot="1" x14ac:dyDescent="0.35">
      <c r="A10" s="37" t="s">
        <v>16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9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30" ht="13" x14ac:dyDescent="0.3">
      <c r="A11" s="5"/>
      <c r="B11" s="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30" ht="13" x14ac:dyDescent="0.3">
      <c r="A12" s="5"/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30" ht="13" x14ac:dyDescent="0.3">
      <c r="A13" s="6"/>
      <c r="B13" s="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30" ht="15.5" x14ac:dyDescent="0.35">
      <c r="A14" s="10"/>
      <c r="B14" s="9"/>
      <c r="C14" s="7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15.5" x14ac:dyDescent="0.3">
      <c r="A15" s="11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30" ht="12.5" x14ac:dyDescent="0.25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2.5" x14ac:dyDescent="0.25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2.5" x14ac:dyDescent="0.25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2.5" x14ac:dyDescent="0.25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2.5" x14ac:dyDescent="0.25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2.5" x14ac:dyDescent="0.25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2.5" x14ac:dyDescent="0.25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2.5" x14ac:dyDescent="0.25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2.5" x14ac:dyDescent="0.25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2.5" x14ac:dyDescent="0.25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2.5" x14ac:dyDescent="0.25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2.5" x14ac:dyDescent="0.25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2.5" x14ac:dyDescent="0.25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2.5" x14ac:dyDescent="0.25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2.5" x14ac:dyDescent="0.25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2.5" x14ac:dyDescent="0.25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2.5" x14ac:dyDescent="0.25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2.5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2.5" x14ac:dyDescent="0.25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2.5" x14ac:dyDescent="0.25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2.5" x14ac:dyDescent="0.25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2.5" x14ac:dyDescent="0.25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2.5" x14ac:dyDescent="0.25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2.5" x14ac:dyDescent="0.25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2.5" x14ac:dyDescent="0.25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2.5" x14ac:dyDescent="0.25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2.5" x14ac:dyDescent="0.25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2.5" x14ac:dyDescent="0.25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2.5" x14ac:dyDescent="0.25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2.5" x14ac:dyDescent="0.25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2.5" x14ac:dyDescent="0.25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2.5" x14ac:dyDescent="0.25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2.5" x14ac:dyDescent="0.25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2.5" x14ac:dyDescent="0.25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2.5" x14ac:dyDescent="0.25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2.5" x14ac:dyDescent="0.25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2.5" x14ac:dyDescent="0.25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2.5" x14ac:dyDescent="0.25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2.5" x14ac:dyDescent="0.25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2.5" x14ac:dyDescent="0.25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2.5" x14ac:dyDescent="0.25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2.5" x14ac:dyDescent="0.25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2.5" x14ac:dyDescent="0.25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2.5" x14ac:dyDescent="0.25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2.5" x14ac:dyDescent="0.25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2.5" x14ac:dyDescent="0.25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2.5" x14ac:dyDescent="0.25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2.5" x14ac:dyDescent="0.25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2.5" x14ac:dyDescent="0.25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2.5" x14ac:dyDescent="0.25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2.5" x14ac:dyDescent="0.25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2.5" x14ac:dyDescent="0.25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2.5" x14ac:dyDescent="0.25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2.5" x14ac:dyDescent="0.25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2.5" x14ac:dyDescent="0.25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2.5" x14ac:dyDescent="0.25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2.5" x14ac:dyDescent="0.25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2.5" x14ac:dyDescent="0.25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2.5" x14ac:dyDescent="0.25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2.5" x14ac:dyDescent="0.25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2.5" x14ac:dyDescent="0.25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2.5" x14ac:dyDescent="0.25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2.5" x14ac:dyDescent="0.25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2.5" x14ac:dyDescent="0.25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2.5" x14ac:dyDescent="0.25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2.5" x14ac:dyDescent="0.25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2.5" x14ac:dyDescent="0.25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2.5" x14ac:dyDescent="0.25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2.5" x14ac:dyDescent="0.25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2.5" x14ac:dyDescent="0.25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2.5" x14ac:dyDescent="0.25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2.5" x14ac:dyDescent="0.25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2.5" x14ac:dyDescent="0.25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2.5" x14ac:dyDescent="0.25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2.5" x14ac:dyDescent="0.25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2.5" x14ac:dyDescent="0.25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2.5" x14ac:dyDescent="0.25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2.5" x14ac:dyDescent="0.25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2.5" x14ac:dyDescent="0.25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2.5" x14ac:dyDescent="0.25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2.5" x14ac:dyDescent="0.25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2.5" x14ac:dyDescent="0.25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2.5" x14ac:dyDescent="0.25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2.5" x14ac:dyDescent="0.25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2.5" x14ac:dyDescent="0.25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2.5" x14ac:dyDescent="0.25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2.5" x14ac:dyDescent="0.25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2.5" x14ac:dyDescent="0.25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2.5" x14ac:dyDescent="0.25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2.5" x14ac:dyDescent="0.25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2.5" x14ac:dyDescent="0.25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2.5" x14ac:dyDescent="0.25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2.5" x14ac:dyDescent="0.25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2.5" x14ac:dyDescent="0.25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2.5" x14ac:dyDescent="0.25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2.5" x14ac:dyDescent="0.25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2.5" x14ac:dyDescent="0.25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2.5" x14ac:dyDescent="0.25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2.5" x14ac:dyDescent="0.25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2.5" x14ac:dyDescent="0.25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2.5" x14ac:dyDescent="0.25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2.5" x14ac:dyDescent="0.25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2.5" x14ac:dyDescent="0.25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2.5" x14ac:dyDescent="0.25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2.5" x14ac:dyDescent="0.25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2.5" x14ac:dyDescent="0.25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2.5" x14ac:dyDescent="0.2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2.5" x14ac:dyDescent="0.25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2.5" x14ac:dyDescent="0.25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2.5" x14ac:dyDescent="0.25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2.5" x14ac:dyDescent="0.25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2.5" x14ac:dyDescent="0.2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2.5" x14ac:dyDescent="0.2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2.5" x14ac:dyDescent="0.2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2.5" x14ac:dyDescent="0.2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2.5" x14ac:dyDescent="0.2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2.5" x14ac:dyDescent="0.2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2.5" x14ac:dyDescent="0.2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2.5" x14ac:dyDescent="0.2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2.5" x14ac:dyDescent="0.2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2.5" x14ac:dyDescent="0.2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2.5" x14ac:dyDescent="0.2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2.5" x14ac:dyDescent="0.2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2.5" x14ac:dyDescent="0.2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2.5" x14ac:dyDescent="0.2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2.5" x14ac:dyDescent="0.2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2.5" x14ac:dyDescent="0.2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2.5" x14ac:dyDescent="0.2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2.5" x14ac:dyDescent="0.2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2.5" x14ac:dyDescent="0.2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2.5" x14ac:dyDescent="0.2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2.5" x14ac:dyDescent="0.2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2.5" x14ac:dyDescent="0.2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2.5" x14ac:dyDescent="0.2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2.5" x14ac:dyDescent="0.2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2.5" x14ac:dyDescent="0.2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2.5" x14ac:dyDescent="0.2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2.5" x14ac:dyDescent="0.2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2.5" x14ac:dyDescent="0.2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2.5" x14ac:dyDescent="0.2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2.5" x14ac:dyDescent="0.2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2.5" x14ac:dyDescent="0.2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2.5" x14ac:dyDescent="0.2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2.5" x14ac:dyDescent="0.2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2.5" x14ac:dyDescent="0.2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2.5" x14ac:dyDescent="0.2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2.5" x14ac:dyDescent="0.2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2.5" x14ac:dyDescent="0.2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2.5" x14ac:dyDescent="0.2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2.5" x14ac:dyDescent="0.2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2.5" x14ac:dyDescent="0.2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2.5" x14ac:dyDescent="0.2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2.5" x14ac:dyDescent="0.2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2.5" x14ac:dyDescent="0.2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2.5" x14ac:dyDescent="0.2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2.5" x14ac:dyDescent="0.2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2.5" x14ac:dyDescent="0.2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2.5" x14ac:dyDescent="0.2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2.5" x14ac:dyDescent="0.2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2.5" x14ac:dyDescent="0.2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2.5" x14ac:dyDescent="0.2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2.5" x14ac:dyDescent="0.2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2.5" x14ac:dyDescent="0.2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2.5" x14ac:dyDescent="0.2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2.5" x14ac:dyDescent="0.2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2.5" x14ac:dyDescent="0.2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2.5" x14ac:dyDescent="0.2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2.5" x14ac:dyDescent="0.2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2.5" x14ac:dyDescent="0.2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2.5" x14ac:dyDescent="0.2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2.5" x14ac:dyDescent="0.2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2.5" x14ac:dyDescent="0.2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2.5" x14ac:dyDescent="0.2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2.5" x14ac:dyDescent="0.2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2.5" x14ac:dyDescent="0.2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2.5" x14ac:dyDescent="0.2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2.5" x14ac:dyDescent="0.2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2.5" x14ac:dyDescent="0.2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2.5" x14ac:dyDescent="0.2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2.5" x14ac:dyDescent="0.2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2.5" x14ac:dyDescent="0.2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2.5" x14ac:dyDescent="0.2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2.5" x14ac:dyDescent="0.2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2.5" x14ac:dyDescent="0.2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2.5" x14ac:dyDescent="0.2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2.5" x14ac:dyDescent="0.2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2.5" x14ac:dyDescent="0.2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2.5" x14ac:dyDescent="0.2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2.5" x14ac:dyDescent="0.2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2.5" x14ac:dyDescent="0.2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2.5" x14ac:dyDescent="0.2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2.5" x14ac:dyDescent="0.2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2.5" x14ac:dyDescent="0.2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2.5" x14ac:dyDescent="0.2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2.5" x14ac:dyDescent="0.2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2.5" x14ac:dyDescent="0.2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2.5" x14ac:dyDescent="0.2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2.5" x14ac:dyDescent="0.2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2.5" x14ac:dyDescent="0.2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2.5" x14ac:dyDescent="0.2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2.5" x14ac:dyDescent="0.2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2.5" x14ac:dyDescent="0.2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2.5" x14ac:dyDescent="0.2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2.5" x14ac:dyDescent="0.2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2.5" x14ac:dyDescent="0.2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2.5" x14ac:dyDescent="0.2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2.5" x14ac:dyDescent="0.2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2.5" x14ac:dyDescent="0.2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2.5" x14ac:dyDescent="0.2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2.5" x14ac:dyDescent="0.2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2.5" x14ac:dyDescent="0.2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2.5" x14ac:dyDescent="0.2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2.5" x14ac:dyDescent="0.2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2.5" x14ac:dyDescent="0.2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2.5" x14ac:dyDescent="0.2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2.5" x14ac:dyDescent="0.2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2.5" x14ac:dyDescent="0.2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2.5" x14ac:dyDescent="0.2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2.5" x14ac:dyDescent="0.25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2.5" x14ac:dyDescent="0.25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2.5" x14ac:dyDescent="0.25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2.5" x14ac:dyDescent="0.25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2.5" x14ac:dyDescent="0.25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2.5" x14ac:dyDescent="0.25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2.5" x14ac:dyDescent="0.25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2.5" x14ac:dyDescent="0.25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2.5" x14ac:dyDescent="0.2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2.5" x14ac:dyDescent="0.25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2.5" x14ac:dyDescent="0.25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2.5" x14ac:dyDescent="0.25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2.5" x14ac:dyDescent="0.25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2.5" x14ac:dyDescent="0.25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2.5" x14ac:dyDescent="0.25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2.5" x14ac:dyDescent="0.25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2.5" x14ac:dyDescent="0.25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2.5" x14ac:dyDescent="0.25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2.5" x14ac:dyDescent="0.25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2.5" x14ac:dyDescent="0.25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2.5" x14ac:dyDescent="0.25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2.5" x14ac:dyDescent="0.25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2.5" x14ac:dyDescent="0.25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2.5" x14ac:dyDescent="0.25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2.5" x14ac:dyDescent="0.25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2.5" x14ac:dyDescent="0.25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2.5" x14ac:dyDescent="0.25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2.5" x14ac:dyDescent="0.25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2.5" x14ac:dyDescent="0.25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2.5" x14ac:dyDescent="0.25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2.5" x14ac:dyDescent="0.25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2.5" x14ac:dyDescent="0.25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2.5" x14ac:dyDescent="0.25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2.5" x14ac:dyDescent="0.25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2.5" x14ac:dyDescent="0.25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2.5" x14ac:dyDescent="0.25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2.5" x14ac:dyDescent="0.25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2.5" x14ac:dyDescent="0.25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2.5" x14ac:dyDescent="0.25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2.5" x14ac:dyDescent="0.25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2.5" x14ac:dyDescent="0.25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2.5" x14ac:dyDescent="0.25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2.5" x14ac:dyDescent="0.25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2.5" x14ac:dyDescent="0.25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2.5" x14ac:dyDescent="0.25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2.5" x14ac:dyDescent="0.25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2.5" x14ac:dyDescent="0.25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2.5" x14ac:dyDescent="0.25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2.5" x14ac:dyDescent="0.2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2.5" x14ac:dyDescent="0.25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2.5" x14ac:dyDescent="0.25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2.5" x14ac:dyDescent="0.25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2.5" x14ac:dyDescent="0.25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2.5" x14ac:dyDescent="0.25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2.5" x14ac:dyDescent="0.25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2.5" x14ac:dyDescent="0.25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2.5" x14ac:dyDescent="0.25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2.5" x14ac:dyDescent="0.25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2.5" x14ac:dyDescent="0.25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2.5" x14ac:dyDescent="0.25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2.5" x14ac:dyDescent="0.25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2.5" x14ac:dyDescent="0.25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2.5" x14ac:dyDescent="0.25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2.5" x14ac:dyDescent="0.25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2.5" x14ac:dyDescent="0.25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2.5" x14ac:dyDescent="0.25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2.5" x14ac:dyDescent="0.25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2.5" x14ac:dyDescent="0.25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2.5" x14ac:dyDescent="0.25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2.5" x14ac:dyDescent="0.25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2.5" x14ac:dyDescent="0.25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2.5" x14ac:dyDescent="0.25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2.5" x14ac:dyDescent="0.25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2.5" x14ac:dyDescent="0.25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2.5" x14ac:dyDescent="0.25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2.5" x14ac:dyDescent="0.25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2.5" x14ac:dyDescent="0.25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2.5" x14ac:dyDescent="0.25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2.5" x14ac:dyDescent="0.25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2.5" x14ac:dyDescent="0.25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2.5" x14ac:dyDescent="0.25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2.5" x14ac:dyDescent="0.25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2.5" x14ac:dyDescent="0.25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2.5" x14ac:dyDescent="0.25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2.5" x14ac:dyDescent="0.25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2.5" x14ac:dyDescent="0.25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2.5" x14ac:dyDescent="0.25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2.5" x14ac:dyDescent="0.25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2.5" x14ac:dyDescent="0.2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2.5" x14ac:dyDescent="0.25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2.5" x14ac:dyDescent="0.25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2.5" x14ac:dyDescent="0.25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2.5" x14ac:dyDescent="0.25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2.5" x14ac:dyDescent="0.25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2.5" x14ac:dyDescent="0.25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2.5" x14ac:dyDescent="0.25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2.5" x14ac:dyDescent="0.25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2.5" x14ac:dyDescent="0.25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2.5" x14ac:dyDescent="0.25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2.5" x14ac:dyDescent="0.25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2.5" x14ac:dyDescent="0.25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2.5" x14ac:dyDescent="0.25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2.5" x14ac:dyDescent="0.25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2.5" x14ac:dyDescent="0.25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2.5" x14ac:dyDescent="0.25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2.5" x14ac:dyDescent="0.25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2.5" x14ac:dyDescent="0.25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2.5" x14ac:dyDescent="0.25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2.5" x14ac:dyDescent="0.25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2.5" x14ac:dyDescent="0.25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2.5" x14ac:dyDescent="0.2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2.5" x14ac:dyDescent="0.2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2.5" x14ac:dyDescent="0.2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2.5" x14ac:dyDescent="0.2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2.5" x14ac:dyDescent="0.2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2.5" x14ac:dyDescent="0.2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2.5" x14ac:dyDescent="0.2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2.5" x14ac:dyDescent="0.2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2.5" x14ac:dyDescent="0.2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2.5" x14ac:dyDescent="0.25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2.5" x14ac:dyDescent="0.25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2.5" x14ac:dyDescent="0.25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2.5" x14ac:dyDescent="0.25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2.5" x14ac:dyDescent="0.25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2.5" x14ac:dyDescent="0.25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2.5" x14ac:dyDescent="0.25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2.5" x14ac:dyDescent="0.25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2.5" x14ac:dyDescent="0.25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2.5" x14ac:dyDescent="0.2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2.5" x14ac:dyDescent="0.25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2.5" x14ac:dyDescent="0.25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2.5" x14ac:dyDescent="0.25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2.5" x14ac:dyDescent="0.25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2.5" x14ac:dyDescent="0.25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2.5" x14ac:dyDescent="0.25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2.5" x14ac:dyDescent="0.25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2.5" x14ac:dyDescent="0.25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2.5" x14ac:dyDescent="0.25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2.5" x14ac:dyDescent="0.25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2.5" x14ac:dyDescent="0.25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2.5" x14ac:dyDescent="0.25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2.5" x14ac:dyDescent="0.25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2.5" x14ac:dyDescent="0.25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2.5" x14ac:dyDescent="0.25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2.5" x14ac:dyDescent="0.25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2.5" x14ac:dyDescent="0.25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2.5" x14ac:dyDescent="0.25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2.5" x14ac:dyDescent="0.25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2.5" x14ac:dyDescent="0.25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2.5" x14ac:dyDescent="0.25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2.5" x14ac:dyDescent="0.25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2.5" x14ac:dyDescent="0.25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2.5" x14ac:dyDescent="0.25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2.5" x14ac:dyDescent="0.25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2.5" x14ac:dyDescent="0.25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2.5" x14ac:dyDescent="0.25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2.5" x14ac:dyDescent="0.25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2.5" x14ac:dyDescent="0.25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2.5" x14ac:dyDescent="0.25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2.5" x14ac:dyDescent="0.25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2.5" x14ac:dyDescent="0.25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2.5" x14ac:dyDescent="0.25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2.5" x14ac:dyDescent="0.25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2.5" x14ac:dyDescent="0.25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2.5" x14ac:dyDescent="0.25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2.5" x14ac:dyDescent="0.25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2.5" x14ac:dyDescent="0.25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2.5" x14ac:dyDescent="0.25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2.5" x14ac:dyDescent="0.2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2.5" x14ac:dyDescent="0.25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2.5" x14ac:dyDescent="0.25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2.5" x14ac:dyDescent="0.25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2.5" x14ac:dyDescent="0.25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2.5" x14ac:dyDescent="0.25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2.5" x14ac:dyDescent="0.25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2.5" x14ac:dyDescent="0.25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2.5" x14ac:dyDescent="0.25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2.5" x14ac:dyDescent="0.25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2.5" x14ac:dyDescent="0.25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2.5" x14ac:dyDescent="0.25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2.5" x14ac:dyDescent="0.25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2.5" x14ac:dyDescent="0.25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2.5" x14ac:dyDescent="0.25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2.5" x14ac:dyDescent="0.25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2.5" x14ac:dyDescent="0.25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2.5" x14ac:dyDescent="0.25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2.5" x14ac:dyDescent="0.25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2.5" x14ac:dyDescent="0.25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2.5" x14ac:dyDescent="0.25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2.5" x14ac:dyDescent="0.25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2.5" x14ac:dyDescent="0.25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2.5" x14ac:dyDescent="0.25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2.5" x14ac:dyDescent="0.25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2.5" x14ac:dyDescent="0.25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2.5" x14ac:dyDescent="0.25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2.5" x14ac:dyDescent="0.25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2.5" x14ac:dyDescent="0.25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2.5" x14ac:dyDescent="0.25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2.5" x14ac:dyDescent="0.25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2.5" x14ac:dyDescent="0.25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2.5" x14ac:dyDescent="0.25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2.5" x14ac:dyDescent="0.25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2.5" x14ac:dyDescent="0.25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2.5" x14ac:dyDescent="0.25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2.5" x14ac:dyDescent="0.25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2.5" x14ac:dyDescent="0.25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2.5" x14ac:dyDescent="0.25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2.5" x14ac:dyDescent="0.25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2.5" x14ac:dyDescent="0.2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2.5" x14ac:dyDescent="0.25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2.5" x14ac:dyDescent="0.25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2.5" x14ac:dyDescent="0.25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2.5" x14ac:dyDescent="0.25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2.5" x14ac:dyDescent="0.25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2.5" x14ac:dyDescent="0.25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2.5" x14ac:dyDescent="0.25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2.5" x14ac:dyDescent="0.25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2.5" x14ac:dyDescent="0.25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2.5" x14ac:dyDescent="0.25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2.5" x14ac:dyDescent="0.25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2.5" x14ac:dyDescent="0.25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2.5" x14ac:dyDescent="0.25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2.5" x14ac:dyDescent="0.25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2.5" x14ac:dyDescent="0.25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2.5" x14ac:dyDescent="0.25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2.5" x14ac:dyDescent="0.25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2.5" x14ac:dyDescent="0.25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2.5" x14ac:dyDescent="0.25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2.5" x14ac:dyDescent="0.25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2.5" x14ac:dyDescent="0.25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2.5" x14ac:dyDescent="0.25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2.5" x14ac:dyDescent="0.25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2.5" x14ac:dyDescent="0.25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2.5" x14ac:dyDescent="0.25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2.5" x14ac:dyDescent="0.25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2.5" x14ac:dyDescent="0.25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2.5" x14ac:dyDescent="0.25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2.5" x14ac:dyDescent="0.25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2.5" x14ac:dyDescent="0.25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2.5" x14ac:dyDescent="0.25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2.5" x14ac:dyDescent="0.25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2.5" x14ac:dyDescent="0.25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2.5" x14ac:dyDescent="0.25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2.5" x14ac:dyDescent="0.25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2.5" x14ac:dyDescent="0.25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2.5" x14ac:dyDescent="0.25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2.5" x14ac:dyDescent="0.25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2.5" x14ac:dyDescent="0.25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2.5" x14ac:dyDescent="0.2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2.5" x14ac:dyDescent="0.25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2.5" x14ac:dyDescent="0.25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2.5" x14ac:dyDescent="0.25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2.5" x14ac:dyDescent="0.25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2.5" x14ac:dyDescent="0.25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2.5" x14ac:dyDescent="0.25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2.5" x14ac:dyDescent="0.25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2.5" x14ac:dyDescent="0.25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2.5" x14ac:dyDescent="0.25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2.5" x14ac:dyDescent="0.25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2.5" x14ac:dyDescent="0.25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2.5" x14ac:dyDescent="0.25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2.5" x14ac:dyDescent="0.25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2.5" x14ac:dyDescent="0.25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2.5" x14ac:dyDescent="0.25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2.5" x14ac:dyDescent="0.25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2.5" x14ac:dyDescent="0.25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2.5" x14ac:dyDescent="0.25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2.5" x14ac:dyDescent="0.25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2.5" x14ac:dyDescent="0.25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2.5" x14ac:dyDescent="0.25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2.5" x14ac:dyDescent="0.25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2.5" x14ac:dyDescent="0.25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2.5" x14ac:dyDescent="0.25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2.5" x14ac:dyDescent="0.25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2.5" x14ac:dyDescent="0.25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2.5" x14ac:dyDescent="0.25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2.5" x14ac:dyDescent="0.25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2.5" x14ac:dyDescent="0.25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2.5" x14ac:dyDescent="0.25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2.5" x14ac:dyDescent="0.25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2.5" x14ac:dyDescent="0.25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2.5" x14ac:dyDescent="0.25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2.5" x14ac:dyDescent="0.25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2.5" x14ac:dyDescent="0.25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2.5" x14ac:dyDescent="0.25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2.5" x14ac:dyDescent="0.25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2.5" x14ac:dyDescent="0.25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2.5" x14ac:dyDescent="0.25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2.5" x14ac:dyDescent="0.2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2.5" x14ac:dyDescent="0.25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2.5" x14ac:dyDescent="0.25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2.5" x14ac:dyDescent="0.25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2.5" x14ac:dyDescent="0.25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2.5" x14ac:dyDescent="0.25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2.5" x14ac:dyDescent="0.25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2.5" x14ac:dyDescent="0.25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2.5" x14ac:dyDescent="0.25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2.5" x14ac:dyDescent="0.25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2.5" x14ac:dyDescent="0.25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2.5" x14ac:dyDescent="0.25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2.5" x14ac:dyDescent="0.25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2.5" x14ac:dyDescent="0.25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2.5" x14ac:dyDescent="0.25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2.5" x14ac:dyDescent="0.25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2.5" x14ac:dyDescent="0.25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2.5" x14ac:dyDescent="0.25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2.5" x14ac:dyDescent="0.25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2.5" x14ac:dyDescent="0.25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2.5" x14ac:dyDescent="0.25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2.5" x14ac:dyDescent="0.25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2.5" x14ac:dyDescent="0.25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2.5" x14ac:dyDescent="0.25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2.5" x14ac:dyDescent="0.25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2.5" x14ac:dyDescent="0.25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2.5" x14ac:dyDescent="0.25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2.5" x14ac:dyDescent="0.25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2.5" x14ac:dyDescent="0.25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2.5" x14ac:dyDescent="0.25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2.5" x14ac:dyDescent="0.25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2.5" x14ac:dyDescent="0.25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2.5" x14ac:dyDescent="0.25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2.5" x14ac:dyDescent="0.25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2.5" x14ac:dyDescent="0.25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2.5" x14ac:dyDescent="0.25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2.5" x14ac:dyDescent="0.25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2.5" x14ac:dyDescent="0.25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2.5" x14ac:dyDescent="0.25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2.5" x14ac:dyDescent="0.25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2.5" x14ac:dyDescent="0.2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2.5" x14ac:dyDescent="0.25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2.5" x14ac:dyDescent="0.25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2.5" x14ac:dyDescent="0.25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2.5" x14ac:dyDescent="0.25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2.5" x14ac:dyDescent="0.25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2.5" x14ac:dyDescent="0.25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2.5" x14ac:dyDescent="0.25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2.5" x14ac:dyDescent="0.25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2.5" x14ac:dyDescent="0.25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2.5" x14ac:dyDescent="0.25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2.5" x14ac:dyDescent="0.25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2.5" x14ac:dyDescent="0.25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2.5" x14ac:dyDescent="0.25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2.5" x14ac:dyDescent="0.25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2.5" x14ac:dyDescent="0.25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2.5" x14ac:dyDescent="0.25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2.5" x14ac:dyDescent="0.25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2.5" x14ac:dyDescent="0.25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2.5" x14ac:dyDescent="0.25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2.5" x14ac:dyDescent="0.25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2.5" x14ac:dyDescent="0.25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2.5" x14ac:dyDescent="0.25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2.5" x14ac:dyDescent="0.25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2.5" x14ac:dyDescent="0.25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2.5" x14ac:dyDescent="0.25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2.5" x14ac:dyDescent="0.25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2.5" x14ac:dyDescent="0.25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2.5" x14ac:dyDescent="0.25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2.5" x14ac:dyDescent="0.25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2.5" x14ac:dyDescent="0.25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2.5" x14ac:dyDescent="0.25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2.5" x14ac:dyDescent="0.25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2.5" x14ac:dyDescent="0.25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2.5" x14ac:dyDescent="0.25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2.5" x14ac:dyDescent="0.25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2.5" x14ac:dyDescent="0.25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2.5" x14ac:dyDescent="0.25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2.5" x14ac:dyDescent="0.25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2.5" x14ac:dyDescent="0.25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2.5" x14ac:dyDescent="0.2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2.5" x14ac:dyDescent="0.25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2.5" x14ac:dyDescent="0.25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2.5" x14ac:dyDescent="0.25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2.5" x14ac:dyDescent="0.25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2.5" x14ac:dyDescent="0.25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2.5" x14ac:dyDescent="0.25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2.5" x14ac:dyDescent="0.25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2.5" x14ac:dyDescent="0.25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2.5" x14ac:dyDescent="0.25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2.5" x14ac:dyDescent="0.25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2.5" x14ac:dyDescent="0.25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2.5" x14ac:dyDescent="0.25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2.5" x14ac:dyDescent="0.25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2.5" x14ac:dyDescent="0.25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2.5" x14ac:dyDescent="0.25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2.5" x14ac:dyDescent="0.25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2.5" x14ac:dyDescent="0.25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2.5" x14ac:dyDescent="0.25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2.5" x14ac:dyDescent="0.25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2.5" x14ac:dyDescent="0.25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2.5" x14ac:dyDescent="0.25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2.5" x14ac:dyDescent="0.25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2.5" x14ac:dyDescent="0.25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2.5" x14ac:dyDescent="0.25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2.5" x14ac:dyDescent="0.25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2.5" x14ac:dyDescent="0.25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2.5" x14ac:dyDescent="0.25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2.5" x14ac:dyDescent="0.25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2.5" x14ac:dyDescent="0.25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2.5" x14ac:dyDescent="0.25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2.5" x14ac:dyDescent="0.25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2.5" x14ac:dyDescent="0.25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2.5" x14ac:dyDescent="0.25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2.5" x14ac:dyDescent="0.25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2.5" x14ac:dyDescent="0.25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2.5" x14ac:dyDescent="0.25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2.5" x14ac:dyDescent="0.25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2.5" x14ac:dyDescent="0.25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2.5" x14ac:dyDescent="0.25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2.5" x14ac:dyDescent="0.2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2.5" x14ac:dyDescent="0.25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2.5" x14ac:dyDescent="0.25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2.5" x14ac:dyDescent="0.25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2.5" x14ac:dyDescent="0.25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2.5" x14ac:dyDescent="0.25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2.5" x14ac:dyDescent="0.25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2.5" x14ac:dyDescent="0.25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2.5" x14ac:dyDescent="0.25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2.5" x14ac:dyDescent="0.25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2.5" x14ac:dyDescent="0.25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2.5" x14ac:dyDescent="0.25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2.5" x14ac:dyDescent="0.25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2.5" x14ac:dyDescent="0.25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2.5" x14ac:dyDescent="0.25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2.5" x14ac:dyDescent="0.25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2.5" x14ac:dyDescent="0.25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2.5" x14ac:dyDescent="0.25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2.5" x14ac:dyDescent="0.25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2.5" x14ac:dyDescent="0.25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2.5" x14ac:dyDescent="0.25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2.5" x14ac:dyDescent="0.25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2.5" x14ac:dyDescent="0.25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2.5" x14ac:dyDescent="0.25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2.5" x14ac:dyDescent="0.25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2.5" x14ac:dyDescent="0.25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2.5" x14ac:dyDescent="0.25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2.5" x14ac:dyDescent="0.25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2.5" x14ac:dyDescent="0.25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2.5" x14ac:dyDescent="0.25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2.5" x14ac:dyDescent="0.25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2.5" x14ac:dyDescent="0.25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2.5" x14ac:dyDescent="0.25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2.5" x14ac:dyDescent="0.25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2.5" x14ac:dyDescent="0.25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2.5" x14ac:dyDescent="0.25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2.5" x14ac:dyDescent="0.25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2.5" x14ac:dyDescent="0.25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2.5" x14ac:dyDescent="0.25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2.5" x14ac:dyDescent="0.25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2.5" x14ac:dyDescent="0.2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2.5" x14ac:dyDescent="0.25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2.5" x14ac:dyDescent="0.25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2.5" x14ac:dyDescent="0.25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2.5" x14ac:dyDescent="0.25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2.5" x14ac:dyDescent="0.25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2.5" x14ac:dyDescent="0.25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2.5" x14ac:dyDescent="0.25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2.5" x14ac:dyDescent="0.25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2.5" x14ac:dyDescent="0.25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2.5" x14ac:dyDescent="0.25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2.5" x14ac:dyDescent="0.25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2.5" x14ac:dyDescent="0.25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2.5" x14ac:dyDescent="0.25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2.5" x14ac:dyDescent="0.25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2.5" x14ac:dyDescent="0.25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2.5" x14ac:dyDescent="0.25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2.5" x14ac:dyDescent="0.25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2.5" x14ac:dyDescent="0.25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2.5" x14ac:dyDescent="0.25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2.5" x14ac:dyDescent="0.25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2.5" x14ac:dyDescent="0.25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2.5" x14ac:dyDescent="0.25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2.5" x14ac:dyDescent="0.25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2.5" x14ac:dyDescent="0.25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2.5" x14ac:dyDescent="0.25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2.5" x14ac:dyDescent="0.25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2.5" x14ac:dyDescent="0.25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2.5" x14ac:dyDescent="0.25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2.5" x14ac:dyDescent="0.25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2.5" x14ac:dyDescent="0.25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2.5" x14ac:dyDescent="0.25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2.5" x14ac:dyDescent="0.25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2.5" x14ac:dyDescent="0.25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2.5" x14ac:dyDescent="0.25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2.5" x14ac:dyDescent="0.25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2.5" x14ac:dyDescent="0.25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2.5" x14ac:dyDescent="0.25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2.5" x14ac:dyDescent="0.25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2.5" x14ac:dyDescent="0.25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2.5" x14ac:dyDescent="0.2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2.5" x14ac:dyDescent="0.25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2.5" x14ac:dyDescent="0.25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2.5" x14ac:dyDescent="0.25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2.5" x14ac:dyDescent="0.25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2.5" x14ac:dyDescent="0.25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2.5" x14ac:dyDescent="0.25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2.5" x14ac:dyDescent="0.25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2.5" x14ac:dyDescent="0.25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2.5" x14ac:dyDescent="0.25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2.5" x14ac:dyDescent="0.25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2.5" x14ac:dyDescent="0.25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2.5" x14ac:dyDescent="0.25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2.5" x14ac:dyDescent="0.25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2.5" x14ac:dyDescent="0.25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2.5" x14ac:dyDescent="0.25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2.5" x14ac:dyDescent="0.25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2.5" x14ac:dyDescent="0.25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2.5" x14ac:dyDescent="0.25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2.5" x14ac:dyDescent="0.25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2.5" x14ac:dyDescent="0.25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2.5" x14ac:dyDescent="0.25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2.5" x14ac:dyDescent="0.25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2.5" x14ac:dyDescent="0.25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2.5" x14ac:dyDescent="0.25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2.5" x14ac:dyDescent="0.25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2.5" x14ac:dyDescent="0.25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2.5" x14ac:dyDescent="0.25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2.5" x14ac:dyDescent="0.25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2.5" x14ac:dyDescent="0.25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2.5" x14ac:dyDescent="0.25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2.5" x14ac:dyDescent="0.25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2.5" x14ac:dyDescent="0.25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2.5" x14ac:dyDescent="0.25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2.5" x14ac:dyDescent="0.25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2.5" x14ac:dyDescent="0.25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2.5" x14ac:dyDescent="0.25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2.5" x14ac:dyDescent="0.25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2.5" x14ac:dyDescent="0.25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2.5" x14ac:dyDescent="0.25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2.5" x14ac:dyDescent="0.2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2.5" x14ac:dyDescent="0.25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2.5" x14ac:dyDescent="0.25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2.5" x14ac:dyDescent="0.25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2.5" x14ac:dyDescent="0.25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2.5" x14ac:dyDescent="0.25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2.5" x14ac:dyDescent="0.25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2.5" x14ac:dyDescent="0.25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2.5" x14ac:dyDescent="0.25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2.5" x14ac:dyDescent="0.25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2.5" x14ac:dyDescent="0.25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2.5" x14ac:dyDescent="0.25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2.5" x14ac:dyDescent="0.25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2.5" x14ac:dyDescent="0.25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2.5" x14ac:dyDescent="0.25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2.5" x14ac:dyDescent="0.25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2.5" x14ac:dyDescent="0.25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2.5" x14ac:dyDescent="0.25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2.5" x14ac:dyDescent="0.25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2.5" x14ac:dyDescent="0.25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2.5" x14ac:dyDescent="0.25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2.5" x14ac:dyDescent="0.25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2.5" x14ac:dyDescent="0.25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2.5" x14ac:dyDescent="0.25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2.5" x14ac:dyDescent="0.25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2.5" x14ac:dyDescent="0.25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2.5" x14ac:dyDescent="0.25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2.5" x14ac:dyDescent="0.25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2.5" x14ac:dyDescent="0.25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2.5" x14ac:dyDescent="0.25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2.5" x14ac:dyDescent="0.25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2.5" x14ac:dyDescent="0.25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2.5" x14ac:dyDescent="0.25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2.5" x14ac:dyDescent="0.25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2.5" x14ac:dyDescent="0.25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2.5" x14ac:dyDescent="0.25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2.5" x14ac:dyDescent="0.25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2.5" x14ac:dyDescent="0.25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2.5" x14ac:dyDescent="0.25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2.5" x14ac:dyDescent="0.25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2.5" x14ac:dyDescent="0.2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2.5" x14ac:dyDescent="0.25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2.5" x14ac:dyDescent="0.25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2.5" x14ac:dyDescent="0.25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2.5" x14ac:dyDescent="0.25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2.5" x14ac:dyDescent="0.25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2.5" x14ac:dyDescent="0.25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2.5" x14ac:dyDescent="0.25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2.5" x14ac:dyDescent="0.25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2.5" x14ac:dyDescent="0.25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2.5" x14ac:dyDescent="0.25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2.5" x14ac:dyDescent="0.25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2.5" x14ac:dyDescent="0.25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2.5" x14ac:dyDescent="0.25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2.5" x14ac:dyDescent="0.25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2.5" x14ac:dyDescent="0.25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2.5" x14ac:dyDescent="0.25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2.5" x14ac:dyDescent="0.25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2.5" x14ac:dyDescent="0.25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2.5" x14ac:dyDescent="0.25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2.5" x14ac:dyDescent="0.25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2.5" x14ac:dyDescent="0.25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2.5" x14ac:dyDescent="0.25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2.5" x14ac:dyDescent="0.25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2.5" x14ac:dyDescent="0.25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2.5" x14ac:dyDescent="0.25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2.5" x14ac:dyDescent="0.25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2.5" x14ac:dyDescent="0.25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2.5" x14ac:dyDescent="0.25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2.5" x14ac:dyDescent="0.25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2.5" x14ac:dyDescent="0.25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2.5" x14ac:dyDescent="0.25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2.5" x14ac:dyDescent="0.25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2.5" x14ac:dyDescent="0.25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2.5" x14ac:dyDescent="0.25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2.5" x14ac:dyDescent="0.25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2.5" x14ac:dyDescent="0.25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2.5" x14ac:dyDescent="0.25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2.5" x14ac:dyDescent="0.25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2.5" x14ac:dyDescent="0.25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2.5" x14ac:dyDescent="0.2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2.5" x14ac:dyDescent="0.25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2.5" x14ac:dyDescent="0.25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2.5" x14ac:dyDescent="0.25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2.5" x14ac:dyDescent="0.25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2.5" x14ac:dyDescent="0.25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2.5" x14ac:dyDescent="0.25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2.5" x14ac:dyDescent="0.25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2.5" x14ac:dyDescent="0.25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2.5" x14ac:dyDescent="0.25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2.5" x14ac:dyDescent="0.25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2.5" x14ac:dyDescent="0.25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2.5" x14ac:dyDescent="0.25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2.5" x14ac:dyDescent="0.25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2.5" x14ac:dyDescent="0.25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2.5" x14ac:dyDescent="0.25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2.5" x14ac:dyDescent="0.25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2.5" x14ac:dyDescent="0.25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2.5" x14ac:dyDescent="0.25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2.5" x14ac:dyDescent="0.25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2.5" x14ac:dyDescent="0.25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2.5" x14ac:dyDescent="0.25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2.5" x14ac:dyDescent="0.25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2.5" x14ac:dyDescent="0.25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2.5" x14ac:dyDescent="0.25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2.5" x14ac:dyDescent="0.25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2.5" x14ac:dyDescent="0.25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2.5" x14ac:dyDescent="0.25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2.5" x14ac:dyDescent="0.25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2.5" x14ac:dyDescent="0.25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2.5" x14ac:dyDescent="0.25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2.5" x14ac:dyDescent="0.25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2.5" x14ac:dyDescent="0.25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2.5" x14ac:dyDescent="0.25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2.5" x14ac:dyDescent="0.25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2.5" x14ac:dyDescent="0.25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2.5" x14ac:dyDescent="0.25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2.5" x14ac:dyDescent="0.25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2.5" x14ac:dyDescent="0.25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2.5" x14ac:dyDescent="0.25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2.5" x14ac:dyDescent="0.2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2.5" x14ac:dyDescent="0.25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2.5" x14ac:dyDescent="0.25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2.5" x14ac:dyDescent="0.25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2.5" x14ac:dyDescent="0.25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2.5" x14ac:dyDescent="0.25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2.5" x14ac:dyDescent="0.25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2.5" x14ac:dyDescent="0.25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2.5" x14ac:dyDescent="0.25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2.5" x14ac:dyDescent="0.25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2.5" x14ac:dyDescent="0.25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2.5" x14ac:dyDescent="0.25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2.5" x14ac:dyDescent="0.25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2.5" x14ac:dyDescent="0.25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2.5" x14ac:dyDescent="0.25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2.5" x14ac:dyDescent="0.25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2.5" x14ac:dyDescent="0.25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2.5" x14ac:dyDescent="0.25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2.5" x14ac:dyDescent="0.25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2.5" x14ac:dyDescent="0.25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2.5" x14ac:dyDescent="0.25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2.5" x14ac:dyDescent="0.25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2.5" x14ac:dyDescent="0.25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2.5" x14ac:dyDescent="0.25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2.5" x14ac:dyDescent="0.25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2.5" x14ac:dyDescent="0.25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2.5" x14ac:dyDescent="0.25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2.5" x14ac:dyDescent="0.25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2.5" x14ac:dyDescent="0.25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2.5" x14ac:dyDescent="0.25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2.5" x14ac:dyDescent="0.25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2.5" x14ac:dyDescent="0.25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2.5" x14ac:dyDescent="0.25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2.5" x14ac:dyDescent="0.25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2.5" x14ac:dyDescent="0.25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2.5" x14ac:dyDescent="0.25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2.5" x14ac:dyDescent="0.25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2.5" x14ac:dyDescent="0.25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2.5" x14ac:dyDescent="0.25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2.5" x14ac:dyDescent="0.25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2.5" x14ac:dyDescent="0.25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2.5" x14ac:dyDescent="0.25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2.5" x14ac:dyDescent="0.25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2.5" x14ac:dyDescent="0.25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2.5" x14ac:dyDescent="0.25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2.5" x14ac:dyDescent="0.25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2.5" x14ac:dyDescent="0.25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2.5" x14ac:dyDescent="0.25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2.5" x14ac:dyDescent="0.25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2.5" x14ac:dyDescent="0.25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2.5" x14ac:dyDescent="0.25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2.5" x14ac:dyDescent="0.25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2.5" x14ac:dyDescent="0.25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2.5" x14ac:dyDescent="0.25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2.5" x14ac:dyDescent="0.25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2.5" x14ac:dyDescent="0.25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2.5" x14ac:dyDescent="0.25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2.5" x14ac:dyDescent="0.25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2.5" x14ac:dyDescent="0.25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2.5" x14ac:dyDescent="0.25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2.5" x14ac:dyDescent="0.25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2.5" x14ac:dyDescent="0.25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2.5" x14ac:dyDescent="0.25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2.5" x14ac:dyDescent="0.25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2.5" x14ac:dyDescent="0.25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2.5" x14ac:dyDescent="0.25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2.5" x14ac:dyDescent="0.25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2.5" x14ac:dyDescent="0.25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2.5" x14ac:dyDescent="0.25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2.5" x14ac:dyDescent="0.25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2.5" x14ac:dyDescent="0.25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2.5" x14ac:dyDescent="0.25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2.5" x14ac:dyDescent="0.25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2.5" x14ac:dyDescent="0.25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2.5" x14ac:dyDescent="0.25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2.5" x14ac:dyDescent="0.25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2.5" x14ac:dyDescent="0.25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2.5" x14ac:dyDescent="0.25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2.5" x14ac:dyDescent="0.25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2.5" x14ac:dyDescent="0.25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2.5" x14ac:dyDescent="0.25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2.5" x14ac:dyDescent="0.25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2.5" x14ac:dyDescent="0.25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</sheetData>
  <mergeCells count="6">
    <mergeCell ref="A10:Q10"/>
    <mergeCell ref="A4:Q4"/>
    <mergeCell ref="C1:Q1"/>
    <mergeCell ref="C2:Q3"/>
    <mergeCell ref="A1:B3"/>
    <mergeCell ref="A8:Q9"/>
  </mergeCells>
  <pageMargins left="0.31496062992125984" right="0.31496062992125984" top="0.78740157480314965" bottom="0.78740157480314965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12CEB-C771-4C41-BD61-5036218FE875}">
  <dimension ref="A1:H18"/>
  <sheetViews>
    <sheetView tabSelected="1" topLeftCell="A3" zoomScale="85" zoomScaleNormal="85" workbookViewId="0">
      <selection activeCell="E23" sqref="E23"/>
    </sheetView>
  </sheetViews>
  <sheetFormatPr defaultRowHeight="12.5" x14ac:dyDescent="0.25"/>
  <cols>
    <col min="2" max="2" width="58" customWidth="1"/>
    <col min="3" max="3" width="16.6328125" customWidth="1"/>
    <col min="4" max="4" width="13.08984375" bestFit="1" customWidth="1"/>
    <col min="5" max="5" width="12" bestFit="1" customWidth="1"/>
    <col min="6" max="6" width="21.90625" bestFit="1" customWidth="1"/>
    <col min="7" max="7" width="20" bestFit="1" customWidth="1"/>
    <col min="8" max="8" width="14.08984375" bestFit="1" customWidth="1"/>
  </cols>
  <sheetData>
    <row r="1" spans="1:7" ht="13" x14ac:dyDescent="0.25">
      <c r="A1" s="57" t="s">
        <v>17</v>
      </c>
      <c r="B1" s="59" t="s">
        <v>0</v>
      </c>
      <c r="C1" s="61" t="s">
        <v>29</v>
      </c>
      <c r="D1" s="62"/>
      <c r="E1" s="62"/>
      <c r="F1" s="62"/>
      <c r="G1" s="63"/>
    </row>
    <row r="2" spans="1:7" ht="26" x14ac:dyDescent="0.25">
      <c r="A2" s="58"/>
      <c r="B2" s="60"/>
      <c r="C2" s="34" t="s">
        <v>24</v>
      </c>
      <c r="D2" s="34" t="s">
        <v>25</v>
      </c>
      <c r="E2" s="34" t="s">
        <v>26</v>
      </c>
      <c r="F2" s="34" t="s">
        <v>27</v>
      </c>
      <c r="G2" s="34" t="s">
        <v>28</v>
      </c>
    </row>
    <row r="3" spans="1:7" ht="169.5" thickBot="1" x14ac:dyDescent="0.3">
      <c r="A3" s="15">
        <v>1</v>
      </c>
      <c r="B3" s="12" t="s">
        <v>22</v>
      </c>
      <c r="C3" s="35">
        <v>4</v>
      </c>
      <c r="D3" s="35">
        <v>4</v>
      </c>
      <c r="E3" s="35">
        <v>8</v>
      </c>
      <c r="F3" s="35">
        <v>1</v>
      </c>
      <c r="G3" s="35">
        <v>1</v>
      </c>
    </row>
    <row r="4" spans="1:7" ht="117.5" thickBot="1" x14ac:dyDescent="0.3">
      <c r="A4" s="13">
        <v>2</v>
      </c>
      <c r="B4" s="12" t="s">
        <v>23</v>
      </c>
      <c r="C4" s="35">
        <v>2</v>
      </c>
      <c r="D4" s="35">
        <v>5</v>
      </c>
      <c r="E4" s="35">
        <v>1</v>
      </c>
      <c r="F4" s="35">
        <v>0</v>
      </c>
      <c r="G4" s="35">
        <v>0</v>
      </c>
    </row>
    <row r="12" spans="1:7" ht="13" thickBot="1" x14ac:dyDescent="0.3"/>
    <row r="13" spans="1:7" ht="90.5" thickBot="1" x14ac:dyDescent="0.3">
      <c r="A13" s="64" t="s">
        <v>32</v>
      </c>
      <c r="B13" s="65" t="s">
        <v>33</v>
      </c>
      <c r="C13" s="65" t="s">
        <v>34</v>
      </c>
      <c r="D13" s="65" t="s">
        <v>35</v>
      </c>
      <c r="E13" s="65" t="s">
        <v>36</v>
      </c>
      <c r="F13" s="65" t="s">
        <v>37</v>
      </c>
      <c r="G13" s="65" t="s">
        <v>38</v>
      </c>
    </row>
    <row r="14" spans="1:7" ht="16" thickBot="1" x14ac:dyDescent="0.3">
      <c r="A14" s="66">
        <v>1</v>
      </c>
      <c r="B14" s="67">
        <v>425000</v>
      </c>
      <c r="C14" s="67">
        <v>108000</v>
      </c>
      <c r="D14" s="67">
        <v>168000</v>
      </c>
      <c r="E14" s="67">
        <v>20000</v>
      </c>
      <c r="F14" s="67">
        <v>114000</v>
      </c>
      <c r="G14" s="67">
        <v>15000</v>
      </c>
    </row>
    <row r="15" spans="1:7" ht="16" thickBot="1" x14ac:dyDescent="0.3">
      <c r="A15" s="66">
        <v>2</v>
      </c>
      <c r="B15" s="67">
        <v>104000</v>
      </c>
      <c r="C15" s="67">
        <v>16000</v>
      </c>
      <c r="D15" s="67">
        <v>72000</v>
      </c>
      <c r="E15" s="68">
        <v>0</v>
      </c>
      <c r="F15" s="67">
        <v>16000</v>
      </c>
      <c r="G15" s="68">
        <v>0</v>
      </c>
    </row>
    <row r="16" spans="1:7" x14ac:dyDescent="0.25">
      <c r="C16">
        <f>C14*0.1</f>
        <v>10800</v>
      </c>
      <c r="D16">
        <f t="shared" ref="D16:G16" si="0">D14*0.1</f>
        <v>16800</v>
      </c>
      <c r="E16">
        <f t="shared" si="0"/>
        <v>2000</v>
      </c>
      <c r="F16">
        <f t="shared" si="0"/>
        <v>11400</v>
      </c>
      <c r="G16">
        <f t="shared" si="0"/>
        <v>1500</v>
      </c>
    </row>
    <row r="17" spans="3:8" x14ac:dyDescent="0.25">
      <c r="C17">
        <f>C15*0.6</f>
        <v>9600</v>
      </c>
      <c r="D17">
        <f t="shared" ref="D17:G17" si="1">D15*0.6</f>
        <v>43200</v>
      </c>
      <c r="E17">
        <f t="shared" si="1"/>
        <v>0</v>
      </c>
      <c r="F17">
        <f t="shared" si="1"/>
        <v>9600</v>
      </c>
      <c r="G17">
        <f t="shared" si="1"/>
        <v>0</v>
      </c>
    </row>
    <row r="18" spans="3:8" x14ac:dyDescent="0.25">
      <c r="C18" s="69">
        <f>SUM(C16:C17)</f>
        <v>20400</v>
      </c>
      <c r="D18" s="69">
        <f t="shared" ref="D18:G18" si="2">SUM(D16:D17)</f>
        <v>60000</v>
      </c>
      <c r="E18" s="69">
        <f t="shared" si="2"/>
        <v>2000</v>
      </c>
      <c r="F18" s="69">
        <f t="shared" si="2"/>
        <v>21000</v>
      </c>
      <c r="G18" s="69">
        <f t="shared" si="2"/>
        <v>1500</v>
      </c>
      <c r="H18" s="69">
        <f>SUM(C18:G18)</f>
        <v>104900</v>
      </c>
    </row>
  </sheetData>
  <mergeCells count="3">
    <mergeCell ref="A1:A2"/>
    <mergeCell ref="B1:B2"/>
    <mergeCell ref="C1:G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Página1</vt:lpstr>
      <vt:lpstr>Planilha1</vt:lpstr>
      <vt:lpstr>Página1!_Hlk129594935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Pedro Luvizão</cp:lastModifiedBy>
  <cp:lastPrinted>2024-04-16T14:26:04Z</cp:lastPrinted>
  <dcterms:created xsi:type="dcterms:W3CDTF">2022-05-20T14:40:21Z</dcterms:created>
  <dcterms:modified xsi:type="dcterms:W3CDTF">2026-06-23T13:40:22Z</dcterms:modified>
</cp:coreProperties>
</file>